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202300"/>
  <mc:AlternateContent xmlns:mc="http://schemas.openxmlformats.org/markup-compatibility/2006">
    <mc:Choice Requires="x15">
      <x15ac:absPath xmlns:x15ac="http://schemas.microsoft.com/office/spreadsheetml/2010/11/ac" url="https://iopnet-my.sharepoint.com/personal/dkerr_iopnet_onmicrosoft_com/Documents/work- spin/drainage/Waterway elevation project/"/>
    </mc:Choice>
  </mc:AlternateContent>
  <xr:revisionPtr revIDLastSave="2" documentId="8_{EB9485AC-FA62-456A-A72D-97DECFFF78BE}" xr6:coauthVersionLast="47" xr6:coauthVersionMax="47" xr10:uidLastSave="{80B770B2-5DCE-4143-B139-CBBC08F0D1FE}"/>
  <bookViews>
    <workbookView xWindow="-98" yWindow="-98" windowWidth="21795" windowHeight="13875" xr2:uid="{C27B2A54-9ED0-489D-B2A4-54107CF942B2}"/>
  </bookViews>
  <sheets>
    <sheet name="Flood Mitigation Bid Tab" sheetId="3" r:id="rId1"/>
  </sheets>
  <definedNames>
    <definedName name="_xlnm.Print_Area" localSheetId="0">'Flood Mitigation Bid Tab'!$A$1:$G$49</definedName>
    <definedName name="_xlnm.Print_Titles" localSheetId="0">'Flood Mitigation Bid Tab'!$4:$11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 i="3" l="1"/>
  <c r="I24" i="3"/>
  <c r="D24" i="3" s="1"/>
  <c r="G24" i="3" s="1"/>
  <c r="I25" i="3"/>
  <c r="D25" i="3" s="1"/>
  <c r="G25" i="3" s="1"/>
  <c r="A38" i="3"/>
  <c r="A29" i="3"/>
  <c r="A30" i="3" s="1"/>
  <c r="A31" i="3" s="1"/>
  <c r="A32" i="3" s="1"/>
  <c r="A33" i="3" s="1"/>
  <c r="A34" i="3" s="1"/>
  <c r="A35" i="3" s="1"/>
  <c r="A36" i="3" s="1"/>
  <c r="A28" i="3"/>
  <c r="D42" i="3"/>
  <c r="G42" i="3" s="1"/>
  <c r="G40" i="3"/>
  <c r="D39" i="3"/>
  <c r="G39" i="3" s="1"/>
  <c r="G38" i="3"/>
  <c r="D20" i="3"/>
  <c r="G20" i="3" s="1"/>
  <c r="D19" i="3"/>
  <c r="G18" i="3"/>
  <c r="G35" i="3"/>
  <c r="G31" i="3"/>
  <c r="G28" i="3"/>
  <c r="D23" i="3"/>
  <c r="G23" i="3" s="1"/>
  <c r="G33" i="3"/>
  <c r="G30" i="3"/>
  <c r="G32" i="3"/>
  <c r="G36" i="3"/>
  <c r="G15" i="3"/>
  <c r="G14" i="3"/>
  <c r="G13" i="3"/>
  <c r="G21" i="3"/>
  <c r="A17" i="3"/>
  <c r="A18" i="3" s="1"/>
  <c r="A19" i="3" s="1"/>
  <c r="A20" i="3" s="1"/>
  <c r="A21" i="3" s="1"/>
  <c r="G17" i="3"/>
  <c r="G19" i="3"/>
  <c r="G47" i="3"/>
  <c r="G46" i="3"/>
  <c r="G44" i="3"/>
  <c r="G34" i="3"/>
  <c r="G27" i="3"/>
  <c r="G29" i="3"/>
  <c r="G26" i="3"/>
  <c r="G49" i="3" l="1"/>
  <c r="A23" i="3"/>
  <c r="A24" i="3" s="1"/>
  <c r="A25" i="3" s="1"/>
  <c r="A26" i="3" s="1"/>
  <c r="A27" i="3" l="1"/>
  <c r="A39" i="3" s="1"/>
  <c r="A40" i="3" s="1"/>
  <c r="A42" i="3" l="1"/>
  <c r="A44" i="3" s="1"/>
  <c r="A46" i="3" s="1"/>
  <c r="A47" i="3" s="1"/>
</calcChain>
</file>

<file path=xl/sharedStrings.xml><?xml version="1.0" encoding="utf-8"?>
<sst xmlns="http://schemas.openxmlformats.org/spreadsheetml/2006/main" count="101" uniqueCount="63">
  <si>
    <t>ITEM</t>
  </si>
  <si>
    <t>SCDOT ITEM NO.</t>
  </si>
  <si>
    <t>DESCRIPTION</t>
  </si>
  <si>
    <t>QUANTITY</t>
  </si>
  <si>
    <t>COST</t>
  </si>
  <si>
    <t>NUMBER OF UNITS</t>
  </si>
  <si>
    <t>UNIT MEASURE</t>
  </si>
  <si>
    <t>UNIT PRICE</t>
  </si>
  <si>
    <t>TOTAL COST</t>
  </si>
  <si>
    <t>Mobilization</t>
  </si>
  <si>
    <t>LS</t>
  </si>
  <si>
    <t>-</t>
  </si>
  <si>
    <t>EA</t>
  </si>
  <si>
    <t>CY</t>
  </si>
  <si>
    <t>LF</t>
  </si>
  <si>
    <t>SF</t>
  </si>
  <si>
    <t>Sod Disturbed Area</t>
  </si>
  <si>
    <t>SUBTOTAL - WILD DUNES FLOOD MITIGATION</t>
  </si>
  <si>
    <t>NOTES: THE QUANTITIES LISTED HEREIN ARE ESTIMATES ONLY AND DO NOT CONSTITUTE ANY WARRANTY OR GUARANTEE BY THE CITY, AND SHOULD NOT BE RELIED UPON BY BIDDERS.  ALL QUANTITIES MAY VARY.  THE TOTALS REQUIRED ON THE BID FORM HEREIN ARE FOR INFORMAL COMPARISON ONLY.  PAYMENTS WILL BE BASED UPON UNIT PRICES WHERE INDICATED.  CONTRACTOR MUST BID ON ALL WORK HEREIN.</t>
  </si>
  <si>
    <t>Miscellaneous</t>
  </si>
  <si>
    <t>Construction Stakes, Lines, and Grades</t>
  </si>
  <si>
    <t>General</t>
  </si>
  <si>
    <t>Earthwork</t>
  </si>
  <si>
    <t>ACRE</t>
  </si>
  <si>
    <t>Selected Removal of Marked Trees</t>
  </si>
  <si>
    <t>Borrow, Placement and Compaction of Fill Material</t>
  </si>
  <si>
    <t xml:space="preserve">Shaping and Fine Grading </t>
  </si>
  <si>
    <t>SY</t>
  </si>
  <si>
    <t>Drainage</t>
  </si>
  <si>
    <t>15-in Corr. Polyethylene Pipe Culvert (HDPE) Smooth Interior, Solid</t>
  </si>
  <si>
    <t>18-in Corr. Polyethylene Pipe Culvert (HDPE) Smooth Interior, Solid</t>
  </si>
  <si>
    <t>24-in Corr. Polyethylene Pipe Culvert (HDPE) Smooth Interior, Solid</t>
  </si>
  <si>
    <t>hole 5</t>
  </si>
  <si>
    <t xml:space="preserve">Install Inline Check Valves (Owner Supplied) </t>
  </si>
  <si>
    <t>48-in X 48-in Concrete Drain Inlet w/ Lid</t>
  </si>
  <si>
    <t>18-in Nyloplast Manhole with/ Lid</t>
  </si>
  <si>
    <t>hole 7</t>
  </si>
  <si>
    <t>24-in Nyloplast Yard Inlet w/ Lid</t>
  </si>
  <si>
    <t>18-in Nyloplast Yard Inlet w/Lid</t>
  </si>
  <si>
    <t>24-in Pipe Cap</t>
  </si>
  <si>
    <t>18-in Pipe Cap</t>
  </si>
  <si>
    <t>15-in Nyloplast Yard Inlet w/Lid</t>
  </si>
  <si>
    <t>hole 8</t>
  </si>
  <si>
    <t>15-in 22.5-deg Bend</t>
  </si>
  <si>
    <t>Core Exist. Inlet</t>
  </si>
  <si>
    <t>hole 7, hole 8(5)</t>
  </si>
  <si>
    <t>hole 5 hole 8 (2)</t>
  </si>
  <si>
    <t>Convert Exist. Conc. Inlets to Manhole w/ Sealed Lid</t>
  </si>
  <si>
    <t>Owner Controlled Allowances</t>
  </si>
  <si>
    <t>Cart Path</t>
  </si>
  <si>
    <t xml:space="preserve">Clearing and Grubbing </t>
  </si>
  <si>
    <t>Cart Path Demolition</t>
  </si>
  <si>
    <t>Compacted Sub-Grade</t>
  </si>
  <si>
    <t>Asphalt (1-in)</t>
  </si>
  <si>
    <t>Grassing</t>
  </si>
  <si>
    <t>Miscellaneous Structures</t>
  </si>
  <si>
    <t>Soil and Erosion Control Additions/Adjustments</t>
  </si>
  <si>
    <t>Timber Wall (Marine Grade Wood and Galvanized Hardware)</t>
  </si>
  <si>
    <t>City of Isle of Palms</t>
  </si>
  <si>
    <t>Wild Dunes Golf Course - Flood Mitigation Improvements</t>
  </si>
  <si>
    <t>Project Bid</t>
  </si>
  <si>
    <t>Compacted Graded Aggregate Base Course (GABC)</t>
  </si>
  <si>
    <t>As-built Survey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</si>
</sst>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
    <numFmt numFmtId="165" formatCode="&quot;$&quot;#,##0"/>
    <numFmt numFmtId="166" formatCode="_(* #,##0_);_(* \(#,##0\);_(* &quot;-&quot;??_);_(@_)"/>
  </numFmts>
  <fonts count="14" x14ac:knownFonts="1">
    <font>
      <sz val="11"/>
      <color theme="1"/>
      <name val="Aptos Narrow"/>
      <family val="2"/>
      <scheme val="minor"/>
    </font>
    <font>
      <b/>
      <sz val="10"/>
      <color theme="1"/>
      <name val="Century Gothic"/>
      <family val="2"/>
    </font>
    <font>
      <b/>
      <sz val="10"/>
      <name val="Century Gothic"/>
      <family val="2"/>
    </font>
    <font>
      <b/>
      <sz val="8"/>
      <name val="Century Gothic"/>
      <family val="2"/>
    </font>
    <font>
      <sz val="10"/>
      <name val="Arial"/>
      <family val="2"/>
    </font>
    <font>
      <sz val="10"/>
      <name val="Century Gothic"/>
      <family val="2"/>
    </font>
    <font>
      <sz val="10"/>
      <name val="MS Sans Serif"/>
      <family val="2"/>
    </font>
    <font>
      <sz val="10"/>
      <name val="Arial"/>
      <family val="2"/>
    </font>
    <font>
      <sz val="10"/>
      <color indexed="10"/>
      <name val="Century Gothic"/>
      <family val="2"/>
    </font>
    <font>
      <sz val="11"/>
      <color indexed="10"/>
      <name val="Century Gothic"/>
      <family val="2"/>
    </font>
    <font>
      <b/>
      <sz val="11"/>
      <name val="Century Gothic"/>
      <family val="2"/>
    </font>
    <font>
      <sz val="11"/>
      <name val="Century Gothic"/>
      <family val="2"/>
    </font>
    <font>
      <sz val="11"/>
      <color theme="1"/>
      <name val="Aptos Narrow"/>
      <family val="2"/>
      <scheme val="minor"/>
    </font>
    <font>
      <b/>
      <sz val="16"/>
      <name val="Century Gothic"/>
      <family val="2"/>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4" fillId="0" borderId="0"/>
    <xf numFmtId="0" fontId="6" fillId="0" borderId="0"/>
    <xf numFmtId="44" fontId="7" fillId="0" borderId="0" applyFont="0" applyFill="0" applyBorder="0" applyAlignment="0" applyProtection="0"/>
    <xf numFmtId="43" fontId="7"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cellStyleXfs>
  <cellXfs count="48">
    <xf numFmtId="0" fontId="0" fillId="0" borderId="0" xfId="0"/>
    <xf numFmtId="0" fontId="5" fillId="0" borderId="0" xfId="1" applyFont="1"/>
    <xf numFmtId="2" fontId="3" fillId="0" borderId="2" xfId="1" applyNumberFormat="1" applyFont="1" applyBorder="1" applyAlignment="1">
      <alignment horizontal="center" vertical="center" wrapText="1"/>
    </xf>
    <xf numFmtId="0" fontId="3" fillId="0" borderId="2" xfId="1" applyFont="1" applyBorder="1" applyAlignment="1">
      <alignment horizontal="center" vertical="center" wrapText="1"/>
    </xf>
    <xf numFmtId="164" fontId="3" fillId="0" borderId="2" xfId="1" applyNumberFormat="1" applyFont="1" applyBorder="1" applyAlignment="1">
      <alignment horizontal="center" vertical="center" wrapText="1"/>
    </xf>
    <xf numFmtId="165" fontId="3" fillId="0" borderId="2" xfId="1" applyNumberFormat="1" applyFont="1" applyBorder="1" applyAlignment="1">
      <alignment horizontal="center" vertical="center" wrapText="1"/>
    </xf>
    <xf numFmtId="0" fontId="5" fillId="0" borderId="2" xfId="2" applyFont="1" applyBorder="1" applyAlignment="1">
      <alignment horizontal="center" vertical="center"/>
    </xf>
    <xf numFmtId="0" fontId="5" fillId="0" borderId="2" xfId="2" quotePrefix="1" applyFont="1" applyBorder="1" applyAlignment="1">
      <alignment horizontal="center"/>
    </xf>
    <xf numFmtId="0" fontId="5" fillId="0" borderId="2" xfId="2" applyFont="1" applyBorder="1"/>
    <xf numFmtId="1" fontId="5" fillId="0" borderId="2" xfId="2" applyNumberFormat="1" applyFont="1" applyBorder="1" applyAlignment="1">
      <alignment horizontal="right" vertical="center"/>
    </xf>
    <xf numFmtId="44" fontId="5" fillId="0" borderId="2" xfId="3" quotePrefix="1" applyFont="1" applyFill="1" applyBorder="1" applyAlignment="1">
      <alignment horizontal="left"/>
    </xf>
    <xf numFmtId="0" fontId="5" fillId="0" borderId="0" xfId="2" applyFont="1"/>
    <xf numFmtId="1" fontId="5" fillId="0" borderId="2" xfId="2" quotePrefix="1" applyNumberFormat="1" applyFont="1" applyBorder="1" applyAlignment="1">
      <alignment horizontal="right" vertical="center"/>
    </xf>
    <xf numFmtId="166" fontId="5" fillId="0" borderId="2" xfId="4" quotePrefix="1" applyNumberFormat="1" applyFont="1" applyFill="1" applyBorder="1" applyAlignment="1">
      <alignment horizontal="center" vertical="center"/>
    </xf>
    <xf numFmtId="0" fontId="5" fillId="0" borderId="2" xfId="2" applyFont="1" applyBorder="1" applyAlignment="1">
      <alignment horizontal="center"/>
    </xf>
    <xf numFmtId="0" fontId="5" fillId="0" borderId="0" xfId="2" applyFont="1" applyAlignment="1">
      <alignment horizontal="center" vertical="center"/>
    </xf>
    <xf numFmtId="0" fontId="5" fillId="0" borderId="0" xfId="1" applyFont="1" applyAlignment="1">
      <alignment horizontal="center"/>
    </xf>
    <xf numFmtId="2" fontId="8" fillId="0" borderId="0" xfId="1" applyNumberFormat="1" applyFont="1" applyAlignment="1">
      <alignment horizontal="center" vertical="center" wrapText="1"/>
    </xf>
    <xf numFmtId="164" fontId="8" fillId="0" borderId="0" xfId="1" applyNumberFormat="1" applyFont="1" applyAlignment="1">
      <alignment horizontal="center" vertical="center" wrapText="1"/>
    </xf>
    <xf numFmtId="164" fontId="8" fillId="0" borderId="0" xfId="1" applyNumberFormat="1" applyFont="1" applyAlignment="1">
      <alignment horizontal="center" wrapText="1"/>
    </xf>
    <xf numFmtId="165" fontId="5" fillId="0" borderId="0" xfId="1" applyNumberFormat="1" applyFont="1" applyAlignment="1">
      <alignment horizontal="center" wrapText="1"/>
    </xf>
    <xf numFmtId="2" fontId="9" fillId="0" borderId="0" xfId="1" applyNumberFormat="1" applyFont="1" applyAlignment="1">
      <alignment horizontal="center" vertical="center" wrapText="1"/>
    </xf>
    <xf numFmtId="164" fontId="9" fillId="0" borderId="0" xfId="1" applyNumberFormat="1" applyFont="1" applyAlignment="1">
      <alignment horizontal="center" vertical="center" wrapText="1"/>
    </xf>
    <xf numFmtId="0" fontId="10" fillId="0" borderId="0" xfId="1" applyFont="1" applyAlignment="1">
      <alignment horizontal="right"/>
    </xf>
    <xf numFmtId="164" fontId="10" fillId="0" borderId="1" xfId="1" applyNumberFormat="1" applyFont="1" applyBorder="1" applyAlignment="1">
      <alignment horizontal="center" vertical="center" wrapText="1"/>
    </xf>
    <xf numFmtId="2" fontId="11" fillId="0" borderId="0" xfId="1" applyNumberFormat="1" applyFont="1" applyAlignment="1">
      <alignment horizontal="center" vertical="center" wrapText="1"/>
    </xf>
    <xf numFmtId="164" fontId="11" fillId="0" borderId="0" xfId="1" applyNumberFormat="1" applyFont="1" applyAlignment="1">
      <alignment horizontal="center" vertical="center" wrapText="1"/>
    </xf>
    <xf numFmtId="165" fontId="10" fillId="0" borderId="0" xfId="1" applyNumberFormat="1" applyFont="1" applyAlignment="1">
      <alignment horizontal="center" wrapText="1"/>
    </xf>
    <xf numFmtId="2" fontId="5" fillId="0" borderId="0" xfId="1" applyNumberFormat="1" applyFont="1" applyAlignment="1">
      <alignment horizontal="center" vertical="center" wrapText="1"/>
    </xf>
    <xf numFmtId="164" fontId="5" fillId="0" borderId="0" xfId="1" applyNumberFormat="1" applyFont="1" applyAlignment="1">
      <alignment horizontal="center" vertical="center" wrapText="1"/>
    </xf>
    <xf numFmtId="0" fontId="5" fillId="0" borderId="0" xfId="1" applyFont="1" applyAlignment="1">
      <alignment horizontal="center" vertical="center"/>
    </xf>
    <xf numFmtId="44" fontId="5" fillId="0" borderId="2" xfId="3" quotePrefix="1" applyFont="1" applyFill="1" applyBorder="1" applyAlignment="1">
      <alignment horizontal="center"/>
    </xf>
    <xf numFmtId="0" fontId="5" fillId="0" borderId="5" xfId="2" applyFont="1" applyBorder="1" applyAlignment="1">
      <alignment horizontal="center" vertical="center"/>
    </xf>
    <xf numFmtId="166" fontId="5" fillId="0" borderId="2" xfId="5" quotePrefix="1" applyNumberFormat="1" applyFont="1" applyFill="1" applyBorder="1" applyAlignment="1">
      <alignment horizontal="center" vertical="center"/>
    </xf>
    <xf numFmtId="44" fontId="5" fillId="0" borderId="2" xfId="6" quotePrefix="1" applyFont="1" applyFill="1" applyBorder="1" applyAlignment="1">
      <alignment horizontal="left"/>
    </xf>
    <xf numFmtId="43" fontId="5" fillId="0" borderId="2" xfId="4" quotePrefix="1" applyFont="1" applyFill="1" applyBorder="1" applyAlignment="1">
      <alignment horizontal="center" vertical="center"/>
    </xf>
    <xf numFmtId="0" fontId="2" fillId="2" borderId="5" xfId="2" quotePrefix="1" applyFont="1" applyFill="1" applyBorder="1" applyAlignment="1">
      <alignment horizontal="center"/>
    </xf>
    <xf numFmtId="0" fontId="2" fillId="2" borderId="6" xfId="2" quotePrefix="1" applyFont="1" applyFill="1" applyBorder="1" applyAlignment="1">
      <alignment horizontal="center"/>
    </xf>
    <xf numFmtId="0" fontId="2" fillId="2" borderId="7" xfId="2" quotePrefix="1" applyFont="1" applyFill="1" applyBorder="1" applyAlignment="1">
      <alignment horizontal="center"/>
    </xf>
    <xf numFmtId="0" fontId="1" fillId="0" borderId="0" xfId="1" applyFont="1" applyAlignment="1">
      <alignment horizontal="center" vertical="center" wrapText="1"/>
    </xf>
    <xf numFmtId="0" fontId="2" fillId="0" borderId="2" xfId="1" applyFont="1" applyBorder="1" applyAlignment="1">
      <alignment horizontal="center" vertical="center"/>
    </xf>
    <xf numFmtId="0" fontId="2" fillId="0" borderId="3" xfId="1" applyFont="1" applyBorder="1" applyAlignment="1">
      <alignment horizontal="center" vertical="center" wrapText="1"/>
    </xf>
    <xf numFmtId="0" fontId="2" fillId="0" borderId="4" xfId="1" applyFont="1" applyBorder="1" applyAlignment="1">
      <alignment horizontal="center" vertical="center" wrapText="1"/>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wrapText="1"/>
    </xf>
    <xf numFmtId="164" fontId="2" fillId="0" borderId="2" xfId="1" applyNumberFormat="1" applyFont="1" applyBorder="1" applyAlignment="1">
      <alignment horizontal="center" wrapText="1"/>
    </xf>
    <xf numFmtId="0" fontId="13" fillId="0" borderId="0" xfId="1" applyFont="1" applyAlignment="1">
      <alignment horizontal="center" vertical="center"/>
    </xf>
  </cellXfs>
  <cellStyles count="7">
    <cellStyle name="Comma" xfId="5" builtinId="3"/>
    <cellStyle name="Comma 2" xfId="4" xr:uid="{FCC0DF0C-4DCB-4D78-A6B4-E932AC9E5B88}"/>
    <cellStyle name="Currency" xfId="6" builtinId="4"/>
    <cellStyle name="Currency 2" xfId="3" xr:uid="{35B0E0A6-F5FA-4425-8F4A-E1F399A9A5BD}"/>
    <cellStyle name="Normal" xfId="0" builtinId="0"/>
    <cellStyle name="Normal 2" xfId="1" xr:uid="{70FE2CB9-BC78-440D-ABAA-1144C7798305}"/>
    <cellStyle name="Normal_Parcel O (2)" xfId="2" xr:uid="{CF020CA0-7157-41F8-86A9-FAF1C3E803B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263B5-20E8-43FA-9C28-D6EDC520C9E8}">
  <sheetPr>
    <pageSetUpPr fitToPage="1"/>
  </sheetPr>
  <dimension ref="A1:I90"/>
  <sheetViews>
    <sheetView tabSelected="1" view="pageBreakPreview" topLeftCell="A9" zoomScale="80" zoomScaleNormal="80" zoomScaleSheetLayoutView="80" workbookViewId="0">
      <selection activeCell="F17" sqref="F17"/>
    </sheetView>
  </sheetViews>
  <sheetFormatPr defaultColWidth="9.1328125" defaultRowHeight="13.15" x14ac:dyDescent="0.35"/>
  <cols>
    <col min="1" max="1" width="9.1328125" style="30"/>
    <col min="2" max="2" width="9.265625" style="16" hidden="1" customWidth="1"/>
    <col min="3" max="3" width="62.3984375" style="1" customWidth="1"/>
    <col min="4" max="4" width="8.73046875" style="28" customWidth="1"/>
    <col min="5" max="5" width="10" style="29" customWidth="1"/>
    <col min="6" max="6" width="15.59765625" style="20" customWidth="1"/>
    <col min="7" max="7" width="19.1328125" style="1" customWidth="1"/>
    <col min="8" max="16384" width="9.1328125" style="1"/>
  </cols>
  <sheetData>
    <row r="1" spans="1:7" ht="19.5" x14ac:dyDescent="0.35">
      <c r="A1" s="47" t="s">
        <v>58</v>
      </c>
      <c r="B1" s="47"/>
      <c r="C1" s="47"/>
      <c r="D1" s="47"/>
      <c r="E1" s="47"/>
      <c r="F1" s="47"/>
      <c r="G1" s="47"/>
    </row>
    <row r="2" spans="1:7" ht="19.5" x14ac:dyDescent="0.35">
      <c r="A2" s="47" t="s">
        <v>59</v>
      </c>
      <c r="B2" s="47"/>
      <c r="C2" s="47"/>
      <c r="D2" s="47"/>
      <c r="E2" s="47"/>
      <c r="F2" s="47"/>
      <c r="G2" s="47"/>
    </row>
    <row r="3" spans="1:7" ht="19.5" x14ac:dyDescent="0.35">
      <c r="A3" s="47" t="s">
        <v>60</v>
      </c>
      <c r="B3" s="47"/>
      <c r="C3" s="47"/>
      <c r="D3" s="47"/>
      <c r="E3" s="47"/>
      <c r="F3" s="47"/>
      <c r="G3" s="47"/>
    </row>
    <row r="4" spans="1:7" ht="12.75" customHeight="1" x14ac:dyDescent="0.35">
      <c r="A4" s="39" t="s">
        <v>18</v>
      </c>
      <c r="B4" s="39"/>
      <c r="C4" s="39"/>
      <c r="D4" s="39"/>
      <c r="E4" s="39"/>
      <c r="F4" s="39"/>
      <c r="G4" s="39"/>
    </row>
    <row r="5" spans="1:7" x14ac:dyDescent="0.35">
      <c r="A5" s="39"/>
      <c r="B5" s="39"/>
      <c r="C5" s="39"/>
      <c r="D5" s="39"/>
      <c r="E5" s="39"/>
      <c r="F5" s="39"/>
      <c r="G5" s="39"/>
    </row>
    <row r="6" spans="1:7" x14ac:dyDescent="0.35">
      <c r="A6" s="39"/>
      <c r="B6" s="39"/>
      <c r="C6" s="39"/>
      <c r="D6" s="39"/>
      <c r="E6" s="39"/>
      <c r="F6" s="39"/>
      <c r="G6" s="39"/>
    </row>
    <row r="7" spans="1:7" x14ac:dyDescent="0.35">
      <c r="A7" s="39"/>
      <c r="B7" s="39"/>
      <c r="C7" s="39"/>
      <c r="D7" s="39"/>
      <c r="E7" s="39"/>
      <c r="F7" s="39"/>
      <c r="G7" s="39"/>
    </row>
    <row r="8" spans="1:7" x14ac:dyDescent="0.35">
      <c r="A8" s="39"/>
      <c r="B8" s="39"/>
      <c r="C8" s="39"/>
      <c r="D8" s="39"/>
      <c r="E8" s="39"/>
      <c r="F8" s="39"/>
      <c r="G8" s="39"/>
    </row>
    <row r="9" spans="1:7" x14ac:dyDescent="0.35">
      <c r="A9" s="39"/>
      <c r="B9" s="39"/>
      <c r="C9" s="39"/>
      <c r="D9" s="39"/>
      <c r="E9" s="39"/>
      <c r="F9" s="39"/>
      <c r="G9" s="39"/>
    </row>
    <row r="10" spans="1:7" x14ac:dyDescent="0.35">
      <c r="A10" s="40" t="s">
        <v>0</v>
      </c>
      <c r="B10" s="41" t="s">
        <v>1</v>
      </c>
      <c r="C10" s="43" t="s">
        <v>2</v>
      </c>
      <c r="D10" s="45" t="s">
        <v>3</v>
      </c>
      <c r="E10" s="45"/>
      <c r="F10" s="46" t="s">
        <v>4</v>
      </c>
      <c r="G10" s="46"/>
    </row>
    <row r="11" spans="1:7" ht="20.25" x14ac:dyDescent="0.35">
      <c r="A11" s="40"/>
      <c r="B11" s="42"/>
      <c r="C11" s="44"/>
      <c r="D11" s="2" t="s">
        <v>5</v>
      </c>
      <c r="E11" s="3" t="s">
        <v>6</v>
      </c>
      <c r="F11" s="4" t="s">
        <v>7</v>
      </c>
      <c r="G11" s="5" t="s">
        <v>8</v>
      </c>
    </row>
    <row r="12" spans="1:7" s="11" customFormat="1" x14ac:dyDescent="0.35">
      <c r="A12" s="36" t="s">
        <v>21</v>
      </c>
      <c r="B12" s="37"/>
      <c r="C12" s="37"/>
      <c r="D12" s="37"/>
      <c r="E12" s="37"/>
      <c r="F12" s="37"/>
      <c r="G12" s="38"/>
    </row>
    <row r="13" spans="1:7" s="11" customFormat="1" x14ac:dyDescent="0.35">
      <c r="A13" s="6">
        <v>1</v>
      </c>
      <c r="B13" s="7">
        <v>1031000</v>
      </c>
      <c r="C13" s="8" t="s">
        <v>9</v>
      </c>
      <c r="D13" s="9">
        <v>1</v>
      </c>
      <c r="E13" s="6" t="s">
        <v>10</v>
      </c>
      <c r="F13" s="31"/>
      <c r="G13" s="10">
        <f t="shared" ref="G13:G15" si="0">D13*F13</f>
        <v>0</v>
      </c>
    </row>
    <row r="14" spans="1:7" s="11" customFormat="1" x14ac:dyDescent="0.35">
      <c r="A14" s="6">
        <v>2</v>
      </c>
      <c r="B14" s="7" t="s">
        <v>11</v>
      </c>
      <c r="C14" s="8" t="s">
        <v>20</v>
      </c>
      <c r="D14" s="12">
        <v>1</v>
      </c>
      <c r="E14" s="6" t="s">
        <v>10</v>
      </c>
      <c r="F14" s="31"/>
      <c r="G14" s="10">
        <f t="shared" si="0"/>
        <v>0</v>
      </c>
    </row>
    <row r="15" spans="1:7" s="11" customFormat="1" x14ac:dyDescent="0.35">
      <c r="A15" s="6">
        <v>3</v>
      </c>
      <c r="B15" s="7">
        <v>1050800</v>
      </c>
      <c r="C15" s="8" t="s">
        <v>62</v>
      </c>
      <c r="D15" s="12">
        <v>1</v>
      </c>
      <c r="E15" s="6" t="s">
        <v>10</v>
      </c>
      <c r="F15" s="31"/>
      <c r="G15" s="10">
        <f t="shared" si="0"/>
        <v>0</v>
      </c>
    </row>
    <row r="16" spans="1:7" s="11" customFormat="1" x14ac:dyDescent="0.35">
      <c r="A16" s="36" t="s">
        <v>22</v>
      </c>
      <c r="B16" s="37"/>
      <c r="C16" s="37"/>
      <c r="D16" s="37"/>
      <c r="E16" s="37"/>
      <c r="F16" s="37"/>
      <c r="G16" s="38"/>
    </row>
    <row r="17" spans="1:9" s="11" customFormat="1" x14ac:dyDescent="0.35">
      <c r="A17" s="32">
        <f>A15+1</f>
        <v>4</v>
      </c>
      <c r="B17" s="14">
        <v>2033030</v>
      </c>
      <c r="C17" s="8" t="s">
        <v>50</v>
      </c>
      <c r="D17" s="35">
        <v>2.0699999999999998</v>
      </c>
      <c r="E17" s="6" t="s">
        <v>23</v>
      </c>
      <c r="F17" s="31"/>
      <c r="G17" s="10">
        <f>D17*F17</f>
        <v>0</v>
      </c>
    </row>
    <row r="18" spans="1:9" s="11" customFormat="1" x14ac:dyDescent="0.35">
      <c r="A18" s="32">
        <f>A17+1</f>
        <v>5</v>
      </c>
      <c r="B18" s="14"/>
      <c r="C18" s="8" t="s">
        <v>51</v>
      </c>
      <c r="D18" s="13">
        <v>1708</v>
      </c>
      <c r="E18" s="6" t="s">
        <v>27</v>
      </c>
      <c r="F18" s="31"/>
      <c r="G18" s="10">
        <f>D18*F18</f>
        <v>0</v>
      </c>
    </row>
    <row r="19" spans="1:9" s="11" customFormat="1" x14ac:dyDescent="0.35">
      <c r="A19" s="32">
        <f t="shared" ref="A19:A21" si="1">A18+1</f>
        <v>6</v>
      </c>
      <c r="B19" s="14">
        <v>2033030</v>
      </c>
      <c r="C19" s="8" t="s">
        <v>25</v>
      </c>
      <c r="D19" s="13">
        <f>1200*1.25</f>
        <v>1500</v>
      </c>
      <c r="E19" s="6" t="s">
        <v>13</v>
      </c>
      <c r="F19" s="31"/>
      <c r="G19" s="10">
        <f>D19*F19</f>
        <v>0</v>
      </c>
    </row>
    <row r="20" spans="1:9" s="11" customFormat="1" x14ac:dyDescent="0.35">
      <c r="A20" s="32">
        <f t="shared" si="1"/>
        <v>7</v>
      </c>
      <c r="B20" s="7">
        <v>2035000</v>
      </c>
      <c r="C20" s="8" t="s">
        <v>26</v>
      </c>
      <c r="D20" s="13">
        <f>D17*4840</f>
        <v>10018.799999999999</v>
      </c>
      <c r="E20" s="6" t="s">
        <v>27</v>
      </c>
      <c r="F20" s="31"/>
      <c r="G20" s="10">
        <f>D20*F20</f>
        <v>0</v>
      </c>
    </row>
    <row r="21" spans="1:9" s="11" customFormat="1" x14ac:dyDescent="0.35">
      <c r="A21" s="32">
        <f t="shared" si="1"/>
        <v>8</v>
      </c>
      <c r="B21" s="7">
        <v>2106000</v>
      </c>
      <c r="C21" s="8" t="s">
        <v>24</v>
      </c>
      <c r="D21" s="33">
        <v>1</v>
      </c>
      <c r="E21" s="6" t="s">
        <v>12</v>
      </c>
      <c r="F21" s="34"/>
      <c r="G21" s="34">
        <f t="shared" ref="G21" si="2">D21*F21</f>
        <v>0</v>
      </c>
    </row>
    <row r="22" spans="1:9" s="11" customFormat="1" x14ac:dyDescent="0.35">
      <c r="A22" s="36" t="s">
        <v>28</v>
      </c>
      <c r="B22" s="37"/>
      <c r="C22" s="37"/>
      <c r="D22" s="37"/>
      <c r="E22" s="37"/>
      <c r="F22" s="37"/>
      <c r="G22" s="38"/>
    </row>
    <row r="23" spans="1:9" s="11" customFormat="1" x14ac:dyDescent="0.35">
      <c r="A23" s="6">
        <f>A21+1</f>
        <v>9</v>
      </c>
      <c r="B23" s="7">
        <v>7159012</v>
      </c>
      <c r="C23" s="8" t="s">
        <v>29</v>
      </c>
      <c r="D23" s="13">
        <f>I23</f>
        <v>290</v>
      </c>
      <c r="E23" s="6" t="s">
        <v>14</v>
      </c>
      <c r="F23" s="10"/>
      <c r="G23" s="10">
        <f t="shared" ref="G23:G47" si="3">D23*F23</f>
        <v>0</v>
      </c>
      <c r="I23" s="11">
        <f>11+11+11+61+16+180</f>
        <v>290</v>
      </c>
    </row>
    <row r="24" spans="1:9" s="11" customFormat="1" x14ac:dyDescent="0.35">
      <c r="A24" s="6">
        <f t="shared" ref="A24:A27" si="4">A23+1</f>
        <v>10</v>
      </c>
      <c r="B24" s="7">
        <v>7159013</v>
      </c>
      <c r="C24" s="8" t="s">
        <v>30</v>
      </c>
      <c r="D24" s="13">
        <f>I24</f>
        <v>906</v>
      </c>
      <c r="E24" s="6" t="s">
        <v>14</v>
      </c>
      <c r="F24" s="10"/>
      <c r="G24" s="10">
        <f t="shared" si="3"/>
        <v>0</v>
      </c>
      <c r="I24" s="11">
        <f>26+66+72+9+139+58+138+84+168+49+97</f>
        <v>906</v>
      </c>
    </row>
    <row r="25" spans="1:9" s="11" customFormat="1" x14ac:dyDescent="0.35">
      <c r="A25" s="6">
        <f t="shared" si="4"/>
        <v>11</v>
      </c>
      <c r="B25" s="7">
        <v>7159013</v>
      </c>
      <c r="C25" s="8" t="s">
        <v>31</v>
      </c>
      <c r="D25" s="13">
        <f>I25</f>
        <v>88</v>
      </c>
      <c r="E25" s="6" t="s">
        <v>14</v>
      </c>
      <c r="F25" s="10"/>
      <c r="G25" s="10">
        <f t="shared" ref="G25" si="5">D25*F25</f>
        <v>0</v>
      </c>
      <c r="I25" s="11">
        <f>43+45</f>
        <v>88</v>
      </c>
    </row>
    <row r="26" spans="1:9" s="11" customFormat="1" x14ac:dyDescent="0.35">
      <c r="A26" s="6">
        <f t="shared" si="4"/>
        <v>12</v>
      </c>
      <c r="B26" s="7">
        <v>7192020</v>
      </c>
      <c r="C26" s="8" t="s">
        <v>34</v>
      </c>
      <c r="D26" s="13">
        <v>1</v>
      </c>
      <c r="E26" s="6" t="s">
        <v>12</v>
      </c>
      <c r="F26" s="10"/>
      <c r="G26" s="10">
        <f t="shared" si="3"/>
        <v>0</v>
      </c>
      <c r="I26" s="11" t="s">
        <v>32</v>
      </c>
    </row>
    <row r="27" spans="1:9" s="11" customFormat="1" x14ac:dyDescent="0.35">
      <c r="A27" s="6">
        <f t="shared" si="4"/>
        <v>13</v>
      </c>
      <c r="B27" s="7">
        <v>7192105</v>
      </c>
      <c r="C27" s="8" t="s">
        <v>35</v>
      </c>
      <c r="D27" s="13">
        <v>3</v>
      </c>
      <c r="E27" s="6" t="s">
        <v>12</v>
      </c>
      <c r="F27" s="10"/>
      <c r="G27" s="10">
        <f>D27*F27</f>
        <v>0</v>
      </c>
      <c r="I27" s="11" t="s">
        <v>46</v>
      </c>
    </row>
    <row r="28" spans="1:9" s="11" customFormat="1" x14ac:dyDescent="0.35">
      <c r="A28" s="6">
        <f>A27+1</f>
        <v>14</v>
      </c>
      <c r="B28" s="7" t="s">
        <v>11</v>
      </c>
      <c r="C28" s="8" t="s">
        <v>41</v>
      </c>
      <c r="D28" s="13">
        <v>1</v>
      </c>
      <c r="E28" s="6" t="s">
        <v>12</v>
      </c>
      <c r="F28" s="10"/>
      <c r="G28" s="10">
        <f t="shared" ref="G28" si="6">D28*F28</f>
        <v>0</v>
      </c>
      <c r="I28" s="11" t="s">
        <v>42</v>
      </c>
    </row>
    <row r="29" spans="1:9" s="11" customFormat="1" x14ac:dyDescent="0.35">
      <c r="A29" s="6">
        <f t="shared" ref="A29:A36" si="7">A28+1</f>
        <v>15</v>
      </c>
      <c r="B29" s="7" t="s">
        <v>11</v>
      </c>
      <c r="C29" s="8" t="s">
        <v>38</v>
      </c>
      <c r="D29" s="13">
        <v>7</v>
      </c>
      <c r="E29" s="6" t="s">
        <v>12</v>
      </c>
      <c r="F29" s="10"/>
      <c r="G29" s="10">
        <f t="shared" si="3"/>
        <v>0</v>
      </c>
      <c r="I29" s="11" t="s">
        <v>45</v>
      </c>
    </row>
    <row r="30" spans="1:9" s="11" customFormat="1" x14ac:dyDescent="0.35">
      <c r="A30" s="6">
        <f t="shared" si="7"/>
        <v>16</v>
      </c>
      <c r="B30" s="7" t="s">
        <v>11</v>
      </c>
      <c r="C30" s="8" t="s">
        <v>37</v>
      </c>
      <c r="D30" s="13">
        <v>1</v>
      </c>
      <c r="E30" s="6" t="s">
        <v>12</v>
      </c>
      <c r="F30" s="10"/>
      <c r="G30" s="10">
        <f t="shared" si="3"/>
        <v>0</v>
      </c>
      <c r="I30" s="11" t="s">
        <v>36</v>
      </c>
    </row>
    <row r="31" spans="1:9" s="11" customFormat="1" x14ac:dyDescent="0.35">
      <c r="A31" s="6">
        <f t="shared" si="7"/>
        <v>17</v>
      </c>
      <c r="B31" s="7"/>
      <c r="C31" s="8" t="s">
        <v>43</v>
      </c>
      <c r="D31" s="13">
        <v>1</v>
      </c>
      <c r="E31" s="6" t="s">
        <v>12</v>
      </c>
      <c r="F31" s="10"/>
      <c r="G31" s="10">
        <f t="shared" si="3"/>
        <v>0</v>
      </c>
      <c r="I31" s="11" t="s">
        <v>42</v>
      </c>
    </row>
    <row r="32" spans="1:9" s="11" customFormat="1" x14ac:dyDescent="0.35">
      <c r="A32" s="6">
        <f t="shared" si="7"/>
        <v>18</v>
      </c>
      <c r="B32" s="7" t="s">
        <v>11</v>
      </c>
      <c r="C32" s="8" t="s">
        <v>40</v>
      </c>
      <c r="D32" s="13">
        <v>2</v>
      </c>
      <c r="E32" s="6" t="s">
        <v>12</v>
      </c>
      <c r="F32" s="10"/>
      <c r="G32" s="10">
        <f t="shared" ref="G32:G33" si="8">D32*F32</f>
        <v>0</v>
      </c>
      <c r="I32" s="11" t="s">
        <v>36</v>
      </c>
    </row>
    <row r="33" spans="1:9" s="11" customFormat="1" x14ac:dyDescent="0.35">
      <c r="A33" s="6">
        <f t="shared" si="7"/>
        <v>19</v>
      </c>
      <c r="B33" s="7"/>
      <c r="C33" s="8" t="s">
        <v>39</v>
      </c>
      <c r="D33" s="13">
        <v>1</v>
      </c>
      <c r="E33" s="6" t="s">
        <v>12</v>
      </c>
      <c r="F33" s="10"/>
      <c r="G33" s="10">
        <f t="shared" si="8"/>
        <v>0</v>
      </c>
      <c r="I33" s="11" t="s">
        <v>36</v>
      </c>
    </row>
    <row r="34" spans="1:9" s="11" customFormat="1" x14ac:dyDescent="0.35">
      <c r="A34" s="6">
        <f t="shared" si="7"/>
        <v>20</v>
      </c>
      <c r="B34" s="7">
        <v>7196190</v>
      </c>
      <c r="C34" s="8" t="s">
        <v>44</v>
      </c>
      <c r="D34" s="13">
        <v>1</v>
      </c>
      <c r="E34" s="6" t="s">
        <v>12</v>
      </c>
      <c r="F34" s="10"/>
      <c r="G34" s="10">
        <f t="shared" si="3"/>
        <v>0</v>
      </c>
      <c r="I34" s="11" t="s">
        <v>42</v>
      </c>
    </row>
    <row r="35" spans="1:9" s="11" customFormat="1" x14ac:dyDescent="0.35">
      <c r="A35" s="6">
        <f t="shared" si="7"/>
        <v>21</v>
      </c>
      <c r="B35" s="7"/>
      <c r="C35" s="8" t="s">
        <v>47</v>
      </c>
      <c r="D35" s="13">
        <v>3</v>
      </c>
      <c r="E35" s="6" t="s">
        <v>12</v>
      </c>
      <c r="F35" s="10"/>
      <c r="G35" s="10">
        <f t="shared" si="3"/>
        <v>0</v>
      </c>
      <c r="I35" s="11" t="s">
        <v>42</v>
      </c>
    </row>
    <row r="36" spans="1:9" s="11" customFormat="1" x14ac:dyDescent="0.35">
      <c r="A36" s="6">
        <f t="shared" si="7"/>
        <v>22</v>
      </c>
      <c r="B36" s="7">
        <v>7196190</v>
      </c>
      <c r="C36" s="8" t="s">
        <v>33</v>
      </c>
      <c r="D36" s="13">
        <v>6</v>
      </c>
      <c r="E36" s="6" t="s">
        <v>12</v>
      </c>
      <c r="F36" s="10"/>
      <c r="G36" s="10">
        <f t="shared" ref="G36" si="9">D36*F36</f>
        <v>0</v>
      </c>
    </row>
    <row r="37" spans="1:9" s="11" customFormat="1" x14ac:dyDescent="0.35">
      <c r="A37" s="36" t="s">
        <v>49</v>
      </c>
      <c r="B37" s="37"/>
      <c r="C37" s="37"/>
      <c r="D37" s="37"/>
      <c r="E37" s="37"/>
      <c r="F37" s="37"/>
      <c r="G37" s="38"/>
    </row>
    <row r="38" spans="1:9" s="11" customFormat="1" x14ac:dyDescent="0.35">
      <c r="A38" s="6">
        <f>A36+1</f>
        <v>23</v>
      </c>
      <c r="B38" s="7" t="s">
        <v>11</v>
      </c>
      <c r="C38" s="8" t="s">
        <v>52</v>
      </c>
      <c r="D38" s="13">
        <v>1708</v>
      </c>
      <c r="E38" s="6" t="s">
        <v>27</v>
      </c>
      <c r="F38" s="10"/>
      <c r="G38" s="10">
        <f t="shared" si="3"/>
        <v>0</v>
      </c>
      <c r="H38" s="11">
        <v>15373</v>
      </c>
      <c r="I38" s="11" t="s">
        <v>15</v>
      </c>
    </row>
    <row r="39" spans="1:9" s="11" customFormat="1" x14ac:dyDescent="0.35">
      <c r="A39" s="6">
        <f>A38+1</f>
        <v>24</v>
      </c>
      <c r="B39" s="7" t="s">
        <v>11</v>
      </c>
      <c r="C39" s="8" t="s">
        <v>61</v>
      </c>
      <c r="D39" s="13">
        <f>D38*(3/9)</f>
        <v>569.33333333333326</v>
      </c>
      <c r="E39" s="6" t="s">
        <v>13</v>
      </c>
      <c r="F39" s="10"/>
      <c r="G39" s="10">
        <f t="shared" si="3"/>
        <v>0</v>
      </c>
    </row>
    <row r="40" spans="1:9" s="11" customFormat="1" x14ac:dyDescent="0.35">
      <c r="A40" s="6">
        <f t="shared" ref="A40:A47" si="10">A39+1</f>
        <v>25</v>
      </c>
      <c r="B40" s="7" t="s">
        <v>11</v>
      </c>
      <c r="C40" s="8" t="s">
        <v>53</v>
      </c>
      <c r="D40" s="13">
        <v>1708</v>
      </c>
      <c r="E40" s="6" t="s">
        <v>27</v>
      </c>
      <c r="F40" s="10"/>
      <c r="G40" s="10">
        <f t="shared" si="3"/>
        <v>0</v>
      </c>
    </row>
    <row r="41" spans="1:9" s="11" customFormat="1" x14ac:dyDescent="0.35">
      <c r="A41" s="36" t="s">
        <v>54</v>
      </c>
      <c r="B41" s="37"/>
      <c r="C41" s="37"/>
      <c r="D41" s="37"/>
      <c r="E41" s="37"/>
      <c r="F41" s="37"/>
      <c r="G41" s="38"/>
    </row>
    <row r="42" spans="1:9" s="11" customFormat="1" x14ac:dyDescent="0.35">
      <c r="A42" s="6">
        <f>A40+1</f>
        <v>26</v>
      </c>
      <c r="B42" s="14">
        <v>8131000</v>
      </c>
      <c r="C42" s="8" t="s">
        <v>16</v>
      </c>
      <c r="D42" s="13">
        <f>(D17*43560)-H38</f>
        <v>74796.2</v>
      </c>
      <c r="E42" s="6" t="s">
        <v>15</v>
      </c>
      <c r="F42" s="10"/>
      <c r="G42" s="10">
        <f t="shared" si="3"/>
        <v>0</v>
      </c>
    </row>
    <row r="43" spans="1:9" s="11" customFormat="1" x14ac:dyDescent="0.35">
      <c r="A43" s="36" t="s">
        <v>55</v>
      </c>
      <c r="B43" s="37"/>
      <c r="C43" s="37"/>
      <c r="D43" s="37"/>
      <c r="E43" s="37"/>
      <c r="F43" s="37"/>
      <c r="G43" s="38"/>
    </row>
    <row r="44" spans="1:9" s="11" customFormat="1" x14ac:dyDescent="0.35">
      <c r="A44" s="6">
        <f>A42+1</f>
        <v>27</v>
      </c>
      <c r="B44" s="7" t="s">
        <v>11</v>
      </c>
      <c r="C44" s="8" t="s">
        <v>57</v>
      </c>
      <c r="D44" s="13">
        <v>590</v>
      </c>
      <c r="E44" s="6" t="s">
        <v>14</v>
      </c>
      <c r="F44" s="10"/>
      <c r="G44" s="10">
        <f t="shared" si="3"/>
        <v>0</v>
      </c>
    </row>
    <row r="45" spans="1:9" s="11" customFormat="1" x14ac:dyDescent="0.35">
      <c r="A45" s="36" t="s">
        <v>48</v>
      </c>
      <c r="B45" s="37"/>
      <c r="C45" s="37"/>
      <c r="D45" s="37"/>
      <c r="E45" s="37"/>
      <c r="F45" s="37"/>
      <c r="G45" s="38"/>
    </row>
    <row r="46" spans="1:9" s="11" customFormat="1" x14ac:dyDescent="0.35">
      <c r="A46" s="6">
        <f>A44+1</f>
        <v>28</v>
      </c>
      <c r="B46" s="7" t="s">
        <v>11</v>
      </c>
      <c r="C46" s="8" t="s">
        <v>56</v>
      </c>
      <c r="D46" s="13">
        <v>1</v>
      </c>
      <c r="E46" s="6" t="s">
        <v>10</v>
      </c>
      <c r="F46" s="10">
        <v>20000</v>
      </c>
      <c r="G46" s="10">
        <f t="shared" si="3"/>
        <v>20000</v>
      </c>
    </row>
    <row r="47" spans="1:9" s="11" customFormat="1" x14ac:dyDescent="0.35">
      <c r="A47" s="6">
        <f t="shared" si="10"/>
        <v>29</v>
      </c>
      <c r="B47" s="7" t="s">
        <v>11</v>
      </c>
      <c r="C47" s="8" t="s">
        <v>19</v>
      </c>
      <c r="D47" s="13">
        <v>1</v>
      </c>
      <c r="E47" s="6" t="s">
        <v>10</v>
      </c>
      <c r="F47" s="10">
        <v>30000</v>
      </c>
      <c r="G47" s="10">
        <f t="shared" si="3"/>
        <v>30000</v>
      </c>
    </row>
    <row r="48" spans="1:9" s="11" customFormat="1" x14ac:dyDescent="0.35">
      <c r="A48" s="15"/>
      <c r="B48" s="16"/>
      <c r="C48" s="1"/>
      <c r="D48" s="17"/>
      <c r="E48" s="18"/>
      <c r="F48" s="19"/>
      <c r="G48" s="20"/>
    </row>
    <row r="49" spans="1:7" s="11" customFormat="1" ht="14.25" x14ac:dyDescent="0.4">
      <c r="A49" s="15"/>
      <c r="B49" s="16"/>
      <c r="D49" s="21"/>
      <c r="E49" s="22"/>
      <c r="F49" s="23" t="s">
        <v>17</v>
      </c>
      <c r="G49" s="24">
        <f>SUM(G13:G15,G17:G21,G23:G36,G38:G40,G42,G44,G46:G47)</f>
        <v>50000</v>
      </c>
    </row>
    <row r="50" spans="1:7" s="11" customFormat="1" ht="14.25" x14ac:dyDescent="0.4">
      <c r="A50" s="15"/>
      <c r="B50" s="16"/>
      <c r="C50" s="23"/>
      <c r="D50" s="25"/>
      <c r="E50" s="26"/>
      <c r="F50" s="27"/>
      <c r="G50" s="1"/>
    </row>
    <row r="51" spans="1:7" s="11" customFormat="1" x14ac:dyDescent="0.35">
      <c r="A51" s="15"/>
      <c r="B51" s="16"/>
      <c r="C51" s="1"/>
      <c r="D51" s="28"/>
      <c r="E51" s="29"/>
      <c r="F51" s="20"/>
      <c r="G51" s="1"/>
    </row>
    <row r="52" spans="1:7" s="11" customFormat="1" x14ac:dyDescent="0.35">
      <c r="A52" s="15"/>
      <c r="B52" s="16"/>
      <c r="C52" s="1"/>
      <c r="D52" s="28"/>
      <c r="E52" s="29"/>
      <c r="F52" s="20"/>
      <c r="G52" s="1"/>
    </row>
    <row r="53" spans="1:7" s="11" customFormat="1" x14ac:dyDescent="0.35">
      <c r="A53" s="15"/>
      <c r="B53" s="16"/>
      <c r="C53" s="1"/>
      <c r="D53" s="28"/>
      <c r="E53" s="29"/>
      <c r="F53" s="20"/>
      <c r="G53" s="1"/>
    </row>
    <row r="54" spans="1:7" s="11" customFormat="1" x14ac:dyDescent="0.35">
      <c r="A54" s="15"/>
      <c r="B54" s="16"/>
      <c r="C54" s="1"/>
      <c r="D54" s="28"/>
      <c r="E54" s="29"/>
      <c r="F54" s="20"/>
      <c r="G54" s="1"/>
    </row>
    <row r="55" spans="1:7" s="11" customFormat="1" x14ac:dyDescent="0.35">
      <c r="A55" s="15"/>
      <c r="B55" s="16"/>
      <c r="C55" s="1"/>
      <c r="D55" s="28"/>
      <c r="E55" s="29"/>
      <c r="F55" s="20"/>
      <c r="G55" s="1"/>
    </row>
    <row r="56" spans="1:7" s="11" customFormat="1" x14ac:dyDescent="0.35">
      <c r="A56" s="15"/>
      <c r="B56" s="16"/>
      <c r="C56" s="1"/>
      <c r="D56" s="28"/>
      <c r="E56" s="29"/>
      <c r="F56" s="20"/>
      <c r="G56" s="1"/>
    </row>
    <row r="57" spans="1:7" s="11" customFormat="1" x14ac:dyDescent="0.35">
      <c r="A57" s="15"/>
      <c r="B57" s="16"/>
      <c r="C57" s="1"/>
      <c r="D57" s="28"/>
      <c r="E57" s="29"/>
      <c r="F57" s="20"/>
      <c r="G57" s="1"/>
    </row>
    <row r="58" spans="1:7" s="11" customFormat="1" x14ac:dyDescent="0.35">
      <c r="A58" s="15"/>
      <c r="B58" s="16"/>
      <c r="C58" s="1"/>
      <c r="D58" s="28"/>
      <c r="E58" s="29"/>
      <c r="F58" s="20"/>
      <c r="G58" s="1"/>
    </row>
    <row r="59" spans="1:7" s="11" customFormat="1" x14ac:dyDescent="0.35">
      <c r="A59" s="15"/>
      <c r="B59" s="16"/>
      <c r="C59" s="1"/>
      <c r="D59" s="28"/>
      <c r="E59" s="29"/>
      <c r="F59" s="20"/>
      <c r="G59" s="1"/>
    </row>
    <row r="60" spans="1:7" s="11" customFormat="1" x14ac:dyDescent="0.35">
      <c r="A60" s="15"/>
      <c r="B60" s="16"/>
      <c r="C60" s="1"/>
      <c r="D60" s="28"/>
      <c r="E60" s="29"/>
      <c r="F60" s="20"/>
      <c r="G60" s="1"/>
    </row>
    <row r="61" spans="1:7" s="11" customFormat="1" x14ac:dyDescent="0.35">
      <c r="A61" s="15"/>
      <c r="B61" s="16"/>
      <c r="C61" s="1"/>
      <c r="D61" s="28"/>
      <c r="E61" s="29"/>
      <c r="F61" s="20"/>
      <c r="G61" s="1"/>
    </row>
    <row r="62" spans="1:7" s="11" customFormat="1" x14ac:dyDescent="0.35">
      <c r="A62" s="15"/>
      <c r="B62" s="16"/>
      <c r="C62" s="1"/>
      <c r="D62" s="28"/>
      <c r="E62" s="29"/>
      <c r="F62" s="20"/>
      <c r="G62" s="1"/>
    </row>
    <row r="63" spans="1:7" s="11" customFormat="1" hidden="1" x14ac:dyDescent="0.35">
      <c r="A63" s="15"/>
      <c r="B63" s="16"/>
      <c r="C63" s="1"/>
      <c r="D63" s="28"/>
      <c r="E63" s="29"/>
      <c r="F63" s="20"/>
      <c r="G63" s="1"/>
    </row>
    <row r="64" spans="1:7" s="11" customFormat="1" hidden="1" x14ac:dyDescent="0.35">
      <c r="A64" s="15"/>
      <c r="B64" s="16"/>
      <c r="C64" s="1"/>
      <c r="D64" s="28"/>
      <c r="E64" s="29"/>
      <c r="F64" s="20"/>
      <c r="G64" s="1"/>
    </row>
    <row r="65" spans="1:7" s="11" customFormat="1" hidden="1" x14ac:dyDescent="0.35">
      <c r="A65" s="15"/>
      <c r="B65" s="16"/>
      <c r="C65" s="1"/>
      <c r="D65" s="28"/>
      <c r="E65" s="29"/>
      <c r="F65" s="20"/>
      <c r="G65" s="1"/>
    </row>
    <row r="66" spans="1:7" s="11" customFormat="1" x14ac:dyDescent="0.35">
      <c r="A66" s="15"/>
      <c r="B66" s="16"/>
      <c r="C66" s="1"/>
      <c r="D66" s="28"/>
      <c r="E66" s="29"/>
      <c r="F66" s="20"/>
      <c r="G66" s="1"/>
    </row>
    <row r="67" spans="1:7" s="11" customFormat="1" x14ac:dyDescent="0.35">
      <c r="A67" s="15"/>
      <c r="B67" s="16"/>
      <c r="C67" s="1"/>
      <c r="D67" s="28"/>
      <c r="E67" s="29"/>
      <c r="F67" s="20"/>
      <c r="G67" s="1"/>
    </row>
    <row r="68" spans="1:7" s="11" customFormat="1" x14ac:dyDescent="0.35">
      <c r="A68" s="15"/>
      <c r="B68" s="16"/>
      <c r="C68" s="1"/>
      <c r="D68" s="28"/>
      <c r="E68" s="29"/>
      <c r="F68" s="20"/>
      <c r="G68" s="1"/>
    </row>
    <row r="69" spans="1:7" s="11" customFormat="1" x14ac:dyDescent="0.35">
      <c r="A69" s="15"/>
      <c r="B69" s="16"/>
      <c r="C69" s="1"/>
      <c r="D69" s="28"/>
      <c r="E69" s="29"/>
      <c r="F69" s="20"/>
      <c r="G69" s="1"/>
    </row>
    <row r="70" spans="1:7" s="11" customFormat="1" x14ac:dyDescent="0.35">
      <c r="A70" s="15"/>
      <c r="B70" s="16"/>
      <c r="C70" s="1"/>
      <c r="D70" s="28"/>
      <c r="E70" s="29"/>
      <c r="F70" s="20"/>
      <c r="G70" s="1"/>
    </row>
    <row r="71" spans="1:7" s="11" customFormat="1" x14ac:dyDescent="0.35">
      <c r="A71" s="15"/>
      <c r="B71" s="16"/>
      <c r="C71" s="1"/>
      <c r="D71" s="28"/>
      <c r="E71" s="29"/>
      <c r="F71" s="20"/>
      <c r="G71" s="1"/>
    </row>
    <row r="72" spans="1:7" s="11" customFormat="1" x14ac:dyDescent="0.35">
      <c r="A72" s="15"/>
      <c r="B72" s="16"/>
      <c r="C72" s="1"/>
      <c r="D72" s="28"/>
      <c r="E72" s="29"/>
      <c r="F72" s="20"/>
      <c r="G72" s="1"/>
    </row>
    <row r="73" spans="1:7" s="11" customFormat="1" x14ac:dyDescent="0.35">
      <c r="A73" s="15"/>
      <c r="B73" s="16"/>
      <c r="C73" s="1"/>
      <c r="D73" s="28"/>
      <c r="E73" s="29"/>
      <c r="F73" s="20"/>
      <c r="G73" s="1"/>
    </row>
    <row r="74" spans="1:7" s="11" customFormat="1" x14ac:dyDescent="0.35">
      <c r="A74" s="15"/>
      <c r="B74" s="16"/>
      <c r="C74" s="1"/>
      <c r="D74" s="28"/>
      <c r="E74" s="29"/>
      <c r="F74" s="20"/>
      <c r="G74" s="1"/>
    </row>
    <row r="75" spans="1:7" s="11" customFormat="1" x14ac:dyDescent="0.35">
      <c r="A75" s="15"/>
      <c r="B75" s="16"/>
      <c r="C75" s="1"/>
      <c r="D75" s="28"/>
      <c r="E75" s="29"/>
      <c r="F75" s="20"/>
      <c r="G75" s="1"/>
    </row>
    <row r="76" spans="1:7" s="11" customFormat="1" x14ac:dyDescent="0.35">
      <c r="A76" s="15"/>
      <c r="B76" s="16"/>
      <c r="C76" s="1"/>
      <c r="D76" s="28"/>
      <c r="E76" s="29"/>
      <c r="F76" s="20"/>
      <c r="G76" s="1"/>
    </row>
    <row r="77" spans="1:7" s="11" customFormat="1" hidden="1" x14ac:dyDescent="0.35">
      <c r="A77" s="15"/>
      <c r="B77" s="16"/>
      <c r="C77" s="1"/>
      <c r="D77" s="28"/>
      <c r="E77" s="29"/>
      <c r="F77" s="20"/>
      <c r="G77" s="1"/>
    </row>
    <row r="78" spans="1:7" s="11" customFormat="1" hidden="1" x14ac:dyDescent="0.35">
      <c r="A78" s="15"/>
      <c r="B78" s="16"/>
      <c r="C78" s="1"/>
      <c r="D78" s="28"/>
      <c r="E78" s="29"/>
      <c r="F78" s="20"/>
      <c r="G78" s="1"/>
    </row>
    <row r="79" spans="1:7" s="11" customFormat="1" hidden="1" x14ac:dyDescent="0.35">
      <c r="A79" s="15"/>
      <c r="B79" s="16"/>
      <c r="C79" s="1"/>
      <c r="D79" s="28"/>
      <c r="E79" s="29"/>
      <c r="F79" s="20"/>
      <c r="G79" s="1"/>
    </row>
    <row r="80" spans="1:7" s="11" customFormat="1" hidden="1" x14ac:dyDescent="0.35">
      <c r="A80" s="15"/>
      <c r="B80" s="16"/>
      <c r="C80" s="1"/>
      <c r="D80" s="28"/>
      <c r="E80" s="29"/>
      <c r="F80" s="20"/>
      <c r="G80" s="1"/>
    </row>
    <row r="81" spans="1:7" s="11" customFormat="1" x14ac:dyDescent="0.35">
      <c r="A81" s="15"/>
      <c r="B81" s="16"/>
      <c r="C81" s="1"/>
      <c r="D81" s="28"/>
      <c r="E81" s="29"/>
      <c r="F81" s="20"/>
      <c r="G81" s="1"/>
    </row>
    <row r="82" spans="1:7" s="11" customFormat="1" hidden="1" x14ac:dyDescent="0.35">
      <c r="A82" s="15"/>
      <c r="B82" s="16"/>
      <c r="C82" s="1"/>
      <c r="D82" s="28"/>
      <c r="E82" s="29"/>
      <c r="F82" s="20"/>
      <c r="G82" s="1"/>
    </row>
    <row r="83" spans="1:7" s="11" customFormat="1" hidden="1" x14ac:dyDescent="0.35">
      <c r="A83" s="15"/>
      <c r="B83" s="16"/>
      <c r="C83" s="1"/>
      <c r="D83" s="28"/>
      <c r="E83" s="29"/>
      <c r="F83" s="20"/>
      <c r="G83" s="1"/>
    </row>
    <row r="84" spans="1:7" s="11" customFormat="1" hidden="1" x14ac:dyDescent="0.35">
      <c r="A84" s="15"/>
      <c r="B84" s="16"/>
      <c r="C84" s="1"/>
      <c r="D84" s="28"/>
      <c r="E84" s="29"/>
      <c r="F84" s="20"/>
      <c r="G84" s="1"/>
    </row>
    <row r="85" spans="1:7" hidden="1" x14ac:dyDescent="0.35">
      <c r="A85" s="15"/>
    </row>
    <row r="86" spans="1:7" s="11" customFormat="1" x14ac:dyDescent="0.35">
      <c r="A86" s="15"/>
      <c r="B86" s="16"/>
      <c r="C86" s="1"/>
      <c r="D86" s="28"/>
      <c r="E86" s="29"/>
      <c r="F86" s="20"/>
      <c r="G86" s="1"/>
    </row>
    <row r="87" spans="1:7" s="11" customFormat="1" x14ac:dyDescent="0.35">
      <c r="A87" s="30"/>
      <c r="B87" s="16"/>
      <c r="C87" s="1"/>
      <c r="D87" s="28"/>
      <c r="E87" s="29"/>
      <c r="F87" s="20"/>
      <c r="G87" s="1"/>
    </row>
    <row r="88" spans="1:7" s="11" customFormat="1" x14ac:dyDescent="0.35">
      <c r="A88" s="15"/>
      <c r="B88" s="16"/>
      <c r="C88" s="1"/>
      <c r="D88" s="28"/>
      <c r="E88" s="29"/>
      <c r="F88" s="20"/>
      <c r="G88" s="1"/>
    </row>
    <row r="89" spans="1:7" x14ac:dyDescent="0.35">
      <c r="A89" s="15"/>
    </row>
    <row r="90" spans="1:7" x14ac:dyDescent="0.35">
      <c r="A90" s="15"/>
    </row>
  </sheetData>
  <mergeCells count="16">
    <mergeCell ref="A1:G1"/>
    <mergeCell ref="A2:G2"/>
    <mergeCell ref="A3:G3"/>
    <mergeCell ref="A22:G22"/>
    <mergeCell ref="A37:G37"/>
    <mergeCell ref="A12:G12"/>
    <mergeCell ref="A16:G16"/>
    <mergeCell ref="A45:G45"/>
    <mergeCell ref="A41:G41"/>
    <mergeCell ref="A43:G43"/>
    <mergeCell ref="A4:G9"/>
    <mergeCell ref="A10:A11"/>
    <mergeCell ref="B10:B11"/>
    <mergeCell ref="C10:C11"/>
    <mergeCell ref="D10:E10"/>
    <mergeCell ref="F10:G10"/>
  </mergeCells>
  <pageMargins left="0.75" right="0.75" top="0.5" bottom="0.75" header="0.5" footer="0.5"/>
  <pageSetup scale="71" fitToHeight="0" orientation="portrait" r:id="rId1"/>
  <headerFooter alignWithMargins="0">
    <oddFooter>&amp;L&amp;"Times New Roman,Regular"&amp;8Thomas &amp;&amp; Hutton &amp;C&amp;"Times New Roman,Regular"Sheet &amp;P of &amp;N&amp;R&amp;"Times New Roman,Regular"&amp;8File \&amp;Z&amp;F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Flood Mitigation Bid Tab</vt:lpstr>
      <vt:lpstr>'Flood Mitigation Bid Tab'!Print_Area</vt:lpstr>
      <vt:lpstr>'Flood Mitigation Bid Tab'!Print_Titles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Valenzuela, Maria</dc:creator>
  <cp:lastModifiedBy>Douglas Kerr""</cp:lastModifiedBy>
  <cp:lastPrinted>2025-08-06T12:16:09Z</cp:lastPrinted>
  <dcterms:created xsi:type="dcterms:W3CDTF">2025-08-04T12:57:28Z</dcterms:created>
  <dcterms:modified xsi:type="dcterms:W3CDTF">2025-08-06T20:12:17Z</dcterms:modified>
</cp:coreProperties>
</file>